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I34" i="1" l="1"/>
  <c r="H25" i="1" l="1"/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5" i="1" s="1"/>
  <c r="I36" i="1" s="1"/>
  <c r="K26" i="1" l="1"/>
  <c r="H26" i="1"/>
  <c r="K36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<sst xmlns="http://schemas.openxmlformats.org/spreadsheetml/2006/main" count="155" uniqueCount="151">
  <si>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</si>
  <si>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</si>
  <si>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</si>
  <si>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</si>
  <si>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</si>
  <si>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</si>
  <si>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</si>
  <si>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</si>
  <si>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</si>
  <si>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</si>
  <si>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</si>
  <si>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</si>
  <si>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</si>
  <si>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</si>
  <si>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</si>
  <si>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</si>
  <si>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</si>
  <si>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</si>
  <si>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</si>
  <si>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</si>
  <si>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</si>
  <si>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</si>
  <si>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</si>
  <si>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</si>
  <si>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</si>
  <si>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</si>
  <si>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</si>
  <si>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</si>
  <si>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</si>
  <si>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</si>
  <si>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</si>
  <si>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</si>
  <si>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</si>
  <si>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</si>
  <si>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</si>
  <si>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</si>
  <si>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</si>
  <si>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</si>
  <si>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</si>
  <si>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</si>
  <si>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</si>
  <si>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</si>
  <si>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</si>
  <si>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</si>
  <si>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</si>
  <si>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</si>
  <si>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</si>
  <si>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</si>
  <si>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</si>
  <si>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</si>
  <si>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</si>
  <si>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</si>
  <si>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</si>
  <si>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</si>
  <si>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</si>
  <si>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</si>
  <si>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</si>
  <si>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</si>
  <si>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</si>
  <si>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</si>
  <si>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</si>
  <si>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</si>
  <si>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</si>
  <si>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</si>
  <si>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</si>
  <si>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</si>
  <si>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</si>
  <si>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</si>
  <si>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</si>
  <si>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</si>
  <si>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</si>
  <si>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</si>
  <si>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</si>
  <si>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</si>
  <si>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</si>
  <si>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</si>
  <si>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</si>
  <si>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</si>
  <si>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</si>
  <si>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</si>
  <si>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</si>
  <si>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</si>
  <si>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</si>
  <si>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</si>
  <si>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</si>
  <si>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</si>
  <si>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</si>
  <si>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</si>
  <si>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</si>
  <si>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</si>
  <si>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</si>
  <si>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</si>
  <si>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</si>
  <si>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</si>
  <si>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</si>
  <si>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</si>
  <si>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</si>
  <si>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</si>
  <si>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</si>
  <si>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</si>
  <si>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</si>
  <si>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</si>
  <si>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</si>
  <si>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</si>
  <si>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</si>
  <si>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</si>
  <si>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</si>
  <si>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</si>
  <si>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</si>
  <si>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</si>
  <si>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</si>
  <si>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</si>
  <si>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</si>
  <si>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</si>
  <si>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</si>
  <si>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</si>
  <si>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</si>
  <si>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</si>
  <si>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</si>
  <si>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</si>
  <si>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</si>
  <si>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</si>
  <si>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</si>
  <si>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</si>
  <si>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</si>
  <si>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</si>
  <si>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</si>
  <si>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</si>
  <si>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</si>
  <si>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</si>
  <si>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</si>
  <si>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</si>
  <si>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</si>
  <si>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</si>
  <si>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</si>
  <si>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</si>
  <si>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b) Smluvní partner realizuje a zaeviduje stanovený minimální počet aktivit za každý měsíc (odst. 2, 8 a 9 čl. I. přílohy č. 2 Smlouvy);</t>
  </si>
  <si>
    <t>ŽoP č. 11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</si>
  <si>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2, 3 a 4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</si>
  <si>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</si>
  <si>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</si>
  <si>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ŽoP č. 12</t>
  </si>
  <si>
    <t>Žádost o platbu č. 14 - závěrečná</t>
  </si>
  <si>
    <t>zúčtovací období: 1. 10. 2019 - 31. 12. 2019</t>
  </si>
  <si>
    <t>ŽoP č. 13</t>
  </si>
  <si>
    <t>Žádost o platbu doručí Smluvní partner Svazu měst a obcí v listinné podobě nejpozději do 15. ledna 2020, nejdříve však poté, co:</t>
  </si>
  <si>
    <t xml:space="preserve">a) uplyne čtrnácté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</si>
  <si>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</t>
  </si>
  <si>
    <t>d) Smluvní partner splní svou povinnost zpracovat za každý měsíc sebehodnotící zprávu (čl. V. přílohy č. 2 Smlouvy);</t>
  </si>
  <si>
    <t>e) Smluvní partner splní svou povinnost zajistit absolvování stáže a tematického setkání specialistou na veřejné zakázky (odst. 2.10 čl. II. Smlouvy; a</t>
  </si>
  <si>
    <t>f) Smluvní partner předloží a zveřejní seznam malých a středních podnikatelů (čl. VIII. přílohy č. 2 Smlouvy) a databázi brownfields a nebytových prostor určených k pronájmu či prodeji (čl. IX. přílohy č. 2 Smlouvy).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</si>
</sst>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71" t="s">
        <v>142</v>
      </c>
      <c r="C4" s="71"/>
      <c r="D4" s="71"/>
      <c r="E4" s="71"/>
      <c r="F4" s="71"/>
      <c r="G4" s="71"/>
      <c r="H4" s="71"/>
      <c r="I4" s="71"/>
      <c r="J4" s="71"/>
    </row>
    <row r="5" spans="2:10" ht="18" customHeight="1" x14ac:dyDescent="0.25">
      <c r="B5" s="72" t="s">
        <v>143</v>
      </c>
      <c r="C5" s="72"/>
      <c r="D5" s="72"/>
      <c r="E5" s="72"/>
      <c r="F5" s="72"/>
      <c r="G5" s="72"/>
      <c r="H5" s="72"/>
      <c r="I5" s="72"/>
      <c r="J5" s="7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6"/>
      <c r="F13" s="77"/>
      <c r="G13" s="77"/>
      <c r="H13" s="77"/>
      <c r="I13" s="77"/>
      <c r="J13" s="78"/>
    </row>
    <row r="14" spans="2:10" ht="14.25" customHeight="1" x14ac:dyDescent="0.2">
      <c r="B14" s="11" t="s">
        <v>6</v>
      </c>
      <c r="C14" s="12"/>
      <c r="D14" s="12"/>
      <c r="E14" s="76"/>
      <c r="F14" s="77"/>
      <c r="G14" s="77"/>
      <c r="H14" s="77"/>
      <c r="I14" s="77"/>
      <c r="J14" s="78"/>
    </row>
    <row r="15" spans="2:10" ht="14.25" customHeight="1" x14ac:dyDescent="0.2">
      <c r="B15" s="11" t="s">
        <v>7</v>
      </c>
      <c r="C15" s="12"/>
      <c r="D15" s="12"/>
      <c r="E15" s="79"/>
      <c r="F15" s="80"/>
      <c r="G15" s="80"/>
      <c r="H15" s="80"/>
      <c r="I15" s="80"/>
      <c r="J15" s="81"/>
    </row>
    <row r="16" spans="2:10" ht="14.25" customHeight="1" x14ac:dyDescent="0.2">
      <c r="B16" s="11" t="s">
        <v>43</v>
      </c>
      <c r="C16" s="12"/>
      <c r="D16" s="12"/>
      <c r="E16" s="76"/>
      <c r="F16" s="77"/>
      <c r="G16" s="77"/>
      <c r="H16" s="77"/>
      <c r="I16" s="77"/>
      <c r="J16" s="7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82" t="s">
        <v>138</v>
      </c>
      <c r="C18" s="82"/>
      <c r="D18" s="82"/>
      <c r="E18" s="82"/>
      <c r="F18" s="82"/>
      <c r="G18" s="82"/>
      <c r="H18" s="82"/>
      <c r="I18" s="82"/>
      <c r="J18" s="82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67" t="s">
        <v>25</v>
      </c>
      <c r="C21" s="67"/>
      <c r="D21" s="67"/>
      <c r="E21" s="73" t="s">
        <v>130</v>
      </c>
      <c r="F21" s="73"/>
      <c r="G21" s="73"/>
      <c r="H21" s="67" t="s">
        <v>41</v>
      </c>
      <c r="I21" s="67"/>
      <c r="J21" s="67"/>
      <c r="K21" s="37">
        <v>76860</v>
      </c>
    </row>
    <row r="22" spans="2:22" x14ac:dyDescent="0.2">
      <c r="B22" s="57">
        <v>43739</v>
      </c>
      <c r="C22" s="57"/>
      <c r="D22" s="58"/>
      <c r="E22" s="62"/>
      <c r="F22" s="63"/>
      <c r="G22" s="64"/>
      <c r="H22" s="74">
        <v>153720</v>
      </c>
      <c r="I22" s="75"/>
      <c r="J22" s="75"/>
      <c r="K22" s="20" t="str">
        <f>IF($E22&gt;$K$21,"Zadaný finanční příspěvek přesáhl limit za měsíc!","")</f>
        <v/>
      </c>
      <c r="L22" s="20"/>
    </row>
    <row r="23" spans="2:22" x14ac:dyDescent="0.2">
      <c r="B23" s="57">
        <v>43770</v>
      </c>
      <c r="C23" s="57"/>
      <c r="D23" s="58"/>
      <c r="E23" s="62"/>
      <c r="F23" s="63"/>
      <c r="G23" s="64"/>
      <c r="H23" s="74"/>
      <c r="I23" s="75"/>
      <c r="J23" s="75"/>
      <c r="K23" s="20" t="str">
        <f>IF($E23&gt;$K$21,"Zadaný finanční příspěvek přesáhl limit za měsíc!","")</f>
        <v/>
      </c>
      <c r="L23" s="20"/>
    </row>
    <row r="24" spans="2:22" x14ac:dyDescent="0.2">
      <c r="B24" s="57">
        <v>43800</v>
      </c>
      <c r="C24" s="57"/>
      <c r="D24" s="58"/>
      <c r="E24" s="62"/>
      <c r="F24" s="63"/>
      <c r="G24" s="64"/>
      <c r="H24" s="66" t="s">
        <v>42</v>
      </c>
      <c r="I24" s="67"/>
      <c r="J24" s="67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9" t="s">
        <v>131</v>
      </c>
      <c r="C25" s="59"/>
      <c r="D25" s="59"/>
      <c r="E25" s="65">
        <f>SUM(E22:G24)</f>
        <v>0</v>
      </c>
      <c r="F25" s="65"/>
      <c r="G25" s="65"/>
      <c r="H25" s="60">
        <f>H22</f>
        <v>153720</v>
      </c>
      <c r="I25" s="60"/>
      <c r="J25" s="60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4">
        <f>E25-H25</f>
        <v>-153720</v>
      </c>
      <c r="I26" s="55"/>
      <c r="J26" s="56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1" t="s">
        <v>40</v>
      </c>
      <c r="C28" s="61"/>
      <c r="D28" s="61"/>
      <c r="E28" s="61"/>
      <c r="F28" s="61"/>
      <c r="G28" s="61"/>
      <c r="H28" s="61"/>
      <c r="I28" s="61"/>
      <c r="J28" s="61"/>
    </row>
    <row r="29" spans="2:22" x14ac:dyDescent="0.2">
      <c r="B29" s="23" t="s">
        <v>20</v>
      </c>
      <c r="C29" s="49" t="s">
        <v>132</v>
      </c>
      <c r="D29" s="49"/>
      <c r="E29" s="36" t="s">
        <v>20</v>
      </c>
      <c r="F29" s="49" t="s">
        <v>132</v>
      </c>
      <c r="G29" s="49"/>
      <c r="H29" s="36" t="s">
        <v>20</v>
      </c>
      <c r="I29" s="49" t="s">
        <v>132</v>
      </c>
      <c r="J29" s="49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51">
        <f>IFERROR(VLOOKUP($E$15,databaze!$B$2:$I$84,6,FALSE),0)</f>
        <v>0</v>
      </c>
      <c r="G30" s="50"/>
      <c r="H30" s="13" t="s">
        <v>16</v>
      </c>
      <c r="I30" s="51">
        <f>IFERROR(VLOOKUP($E$15,databaze!$B$2:$K$84,10,FALSE),0)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51">
        <f>IFERROR(VLOOKUP($E$15,databaze!$B$2:$I$84,7,FALSE),0)</f>
        <v>0</v>
      </c>
      <c r="G31" s="50"/>
      <c r="H31" s="13" t="s">
        <v>17</v>
      </c>
      <c r="I31" s="51">
        <f>IFERROR(VLOOKUP($E$15,databaze!$B$2:$L$84,11,FALSE),0)</f>
        <v>0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51">
        <f>IFERROR(VLOOKUP($E$15,databaze!$B$2:$I$84,8,FALSE),0)</f>
        <v>0</v>
      </c>
      <c r="G32" s="50"/>
      <c r="H32" s="13" t="s">
        <v>18</v>
      </c>
      <c r="I32" s="51">
        <f>IFERROR(VLOOKUP($E$15,databaze!$B$2:$M$84,12,FALSE),0)</f>
        <v>0</v>
      </c>
      <c r="J32" s="50"/>
    </row>
    <row r="33" spans="1:11" x14ac:dyDescent="0.2">
      <c r="B33" s="13" t="s">
        <v>11</v>
      </c>
      <c r="C33" s="51">
        <f>IFERROR(VLOOKUP($E$15,databaze!$B$2:$I$84,5,FALSE),0)</f>
        <v>0</v>
      </c>
      <c r="D33" s="50"/>
      <c r="E33" s="13" t="s">
        <v>15</v>
      </c>
      <c r="F33" s="51">
        <f>IFERROR(VLOOKUP($E$15,databaze!$B$2:$J$84,9,FALSE),0)</f>
        <v>0</v>
      </c>
      <c r="G33" s="50"/>
      <c r="H33" s="13" t="s">
        <v>19</v>
      </c>
      <c r="I33" s="51">
        <f>IFERROR(VLOOKUP($E$15,databaze!$B$2:$N$84,13,FALSE),0)</f>
        <v>0</v>
      </c>
      <c r="J33" s="50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139</v>
      </c>
      <c r="I34" s="51">
        <f>IFERROR(VLOOKUP($E$15,databaze!$B$2:$O$84,14,FALSE),0)</f>
        <v>0</v>
      </c>
      <c r="J34" s="50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140</v>
      </c>
      <c r="I35" s="52">
        <f>E25</f>
        <v>0</v>
      </c>
      <c r="J35" s="53"/>
      <c r="K35" s="37">
        <v>3756120</v>
      </c>
    </row>
    <row r="36" spans="1:11" ht="15.75" customHeight="1" x14ac:dyDescent="0.2">
      <c r="B36" s="68" t="s">
        <v>24</v>
      </c>
      <c r="C36" s="68"/>
      <c r="D36" s="68"/>
      <c r="E36" s="68"/>
      <c r="F36" s="68"/>
      <c r="G36" s="68"/>
      <c r="H36" s="68"/>
      <c r="I36" s="69">
        <f>SUM(C30:C33)+SUM(F30:F33)+SUM(I30:I35)</f>
        <v>0</v>
      </c>
      <c r="J36" s="70"/>
      <c r="K36" s="20" t="str">
        <f>IF($I36&gt;$K$35,"Celkový finanční příspěvek přesáhl částku dle odst. 3.1. Smlouvy!","")</f>
        <v/>
      </c>
    </row>
    <row r="37" spans="1:11" ht="14.25" customHeight="1" x14ac:dyDescent="0.2">
      <c r="J37" s="3"/>
    </row>
    <row r="38" spans="1:11" ht="12.75" customHeight="1" x14ac:dyDescent="0.2">
      <c r="A38" s="43" t="s">
        <v>145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ht="11.25" customHeight="1" x14ac:dyDescent="0.2">
      <c r="A39" s="41" t="s">
        <v>146</v>
      </c>
      <c r="B39" s="41"/>
      <c r="C39" s="41"/>
      <c r="D39" s="41"/>
      <c r="E39" s="41"/>
      <c r="F39" s="41"/>
      <c r="G39" s="41"/>
      <c r="H39" s="41"/>
      <c r="I39" s="41"/>
      <c r="J39" s="41"/>
    </row>
    <row r="40" spans="1:11" ht="11.25" customHeight="1" x14ac:dyDescent="0.2">
      <c r="A40" s="41" t="s">
        <v>136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21.75" customHeight="1" x14ac:dyDescent="0.2">
      <c r="A41" s="45" t="s">
        <v>147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11.25" customHeight="1" x14ac:dyDescent="0.2">
      <c r="A42" s="45" t="s">
        <v>148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21.75" customHeight="1" x14ac:dyDescent="0.2">
      <c r="A43" s="45" t="s">
        <v>149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21.75" customHeight="1" x14ac:dyDescent="0.2">
      <c r="A44" s="45" t="s">
        <v>150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6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1" ht="48.75" customHeight="1" x14ac:dyDescent="0.2">
      <c r="B46" s="48" t="s">
        <v>128</v>
      </c>
      <c r="C46" s="48"/>
      <c r="D46" s="48"/>
      <c r="E46" s="48"/>
      <c r="F46" s="48"/>
      <c r="G46" s="48"/>
      <c r="H46" s="48"/>
      <c r="I46" s="48"/>
      <c r="J46" s="48"/>
      <c r="K46" s="35"/>
    </row>
    <row r="47" spans="1:11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/>
    <row r="49" spans="1:11" ht="13.5" customHeight="1" x14ac:dyDescent="0.2"/>
    <row r="50" spans="1:11" x14ac:dyDescent="0.2">
      <c r="A50" s="14" t="s">
        <v>28</v>
      </c>
      <c r="B50" s="46"/>
      <c r="C50" s="46"/>
      <c r="D50" s="46"/>
      <c r="E50" s="14" t="s">
        <v>29</v>
      </c>
      <c r="F50" s="19"/>
      <c r="G50" s="44"/>
      <c r="H50" s="44"/>
      <c r="I50" s="44"/>
      <c r="J50" s="44"/>
      <c r="K50" s="44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42" t="s">
        <v>21</v>
      </c>
      <c r="H51" s="42"/>
      <c r="I51" s="42"/>
      <c r="J51" s="42"/>
      <c r="K51" s="42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ht="9" customHeight="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43" t="s">
        <v>26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50:D50 F50:K50" name="Podpis_1"/>
  </protectedRanges>
  <mergeCells count="55"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9:J39"/>
    <mergeCell ref="F31:G31"/>
    <mergeCell ref="F32:G32"/>
    <mergeCell ref="F33:G33"/>
    <mergeCell ref="I31:J31"/>
    <mergeCell ref="I34:J34"/>
    <mergeCell ref="I35:J35"/>
    <mergeCell ref="A38:K38"/>
    <mergeCell ref="I32:J32"/>
    <mergeCell ref="I33:J33"/>
    <mergeCell ref="B36:H36"/>
    <mergeCell ref="I36:J36"/>
    <mergeCell ref="C32:D32"/>
    <mergeCell ref="C33:D33"/>
    <mergeCell ref="C29:D29"/>
    <mergeCell ref="F29:G29"/>
    <mergeCell ref="I29:J29"/>
    <mergeCell ref="C30:D30"/>
    <mergeCell ref="C31:D31"/>
    <mergeCell ref="F30:G30"/>
    <mergeCell ref="I30:J30"/>
    <mergeCell ref="A40:J40"/>
    <mergeCell ref="G51:K51"/>
    <mergeCell ref="A55:K55"/>
    <mergeCell ref="G50:K50"/>
    <mergeCell ref="A41:K41"/>
    <mergeCell ref="A42:K42"/>
    <mergeCell ref="B50:D50"/>
    <mergeCell ref="A43:K43"/>
    <mergeCell ref="A45:K45"/>
    <mergeCell ref="A44:K44"/>
    <mergeCell ref="B46:J4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workbookViewId="0">
      <selection activeCell="N1" sqref="N1"/>
    </sheetView>
  </sheetViews>
  <sheetFormatPr defaultRowHeight="12.75" x14ac:dyDescent="0.2"/>
  <cols>
    <col min="1" max="1" width="9.140625" style="1"/>
    <col min="2" max="2" width="14" style="34" customWidth="1"/>
    <col min="3" max="15" width="13.5703125" style="1" customWidth="1"/>
  </cols>
  <sheetData>
    <row r="1" spans="1:15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137</v>
      </c>
      <c r="N1" s="26" t="s">
        <v>141</v>
      </c>
      <c r="O1" s="26" t="s">
        <v>144</v>
      </c>
    </row>
    <row r="2" spans="1:15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  <c r="O2" s="28">
        <v>229834</v>
      </c>
    </row>
    <row r="3" spans="1:15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  <c r="O3" s="30">
        <v>217105</v>
      </c>
    </row>
    <row r="4" spans="1:15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  <c r="O4" s="30">
        <v>230250</v>
      </c>
    </row>
    <row r="5" spans="1:15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  <c r="O5" s="30">
        <v>230229</v>
      </c>
    </row>
    <row r="6" spans="1:15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  <c r="O6" s="30">
        <v>230370</v>
      </c>
    </row>
    <row r="7" spans="1:15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  <c r="O7" s="30">
        <v>167961</v>
      </c>
    </row>
    <row r="8" spans="1:15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  <c r="O8" s="30">
        <v>230580</v>
      </c>
    </row>
    <row r="9" spans="1:15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  <c r="O9" s="30">
        <v>230576</v>
      </c>
    </row>
    <row r="10" spans="1:15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  <c r="O10" s="30">
        <v>230242</v>
      </c>
    </row>
    <row r="11" spans="1:15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  <c r="O11" s="30">
        <v>0</v>
      </c>
    </row>
    <row r="12" spans="1:15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  <c r="O12" s="30">
        <v>0</v>
      </c>
    </row>
    <row r="13" spans="1:15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  <c r="O13" s="30">
        <v>230358</v>
      </c>
    </row>
    <row r="14" spans="1:15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  <c r="O14" s="30">
        <v>230369</v>
      </c>
    </row>
    <row r="15" spans="1:15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  <c r="O15" s="30">
        <v>229044</v>
      </c>
    </row>
    <row r="16" spans="1:15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  <c r="O16" s="30">
        <v>230547</v>
      </c>
    </row>
    <row r="17" spans="1:15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  <c r="O17" s="30">
        <v>230567</v>
      </c>
    </row>
    <row r="18" spans="1:15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  <c r="O18" s="30">
        <v>230250</v>
      </c>
    </row>
    <row r="19" spans="1:15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  <c r="O19" s="30">
        <v>230241</v>
      </c>
    </row>
    <row r="20" spans="1:15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  <c r="O20" s="30">
        <v>230379</v>
      </c>
    </row>
    <row r="21" spans="1:15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  <c r="O21" s="30">
        <v>230437</v>
      </c>
    </row>
    <row r="22" spans="1:15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  <c r="O22" s="30">
        <v>230446</v>
      </c>
    </row>
    <row r="23" spans="1:15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  <c r="O23" s="30">
        <v>230354</v>
      </c>
    </row>
    <row r="24" spans="1:15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  <c r="O24" s="30">
        <v>222352</v>
      </c>
    </row>
    <row r="25" spans="1:15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  <c r="O25" s="30">
        <v>230276</v>
      </c>
    </row>
    <row r="26" spans="1:15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  <c r="O26" s="30">
        <v>230287</v>
      </c>
    </row>
    <row r="27" spans="1:15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  <c r="O27" s="30">
        <v>230095</v>
      </c>
    </row>
    <row r="28" spans="1:15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  <c r="O28" s="30">
        <v>169600</v>
      </c>
    </row>
    <row r="29" spans="1:15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  <c r="O29" s="30">
        <v>229686</v>
      </c>
    </row>
    <row r="30" spans="1:15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  <c r="O30" s="30">
        <v>229299</v>
      </c>
    </row>
    <row r="31" spans="1:15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  <c r="O31" s="30">
        <v>230232</v>
      </c>
    </row>
    <row r="32" spans="1:15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  <c r="O32" s="30">
        <v>0</v>
      </c>
    </row>
    <row r="33" spans="1:15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  <c r="O33" s="30">
        <v>229862</v>
      </c>
    </row>
    <row r="34" spans="1:15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  <c r="O34" s="30">
        <v>224153</v>
      </c>
    </row>
    <row r="35" spans="1:15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  <c r="O35" s="30">
        <v>230509</v>
      </c>
    </row>
    <row r="36" spans="1:15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  <c r="O36" s="30">
        <v>230253</v>
      </c>
    </row>
    <row r="37" spans="1:15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  <c r="O37" s="30">
        <v>226839</v>
      </c>
    </row>
    <row r="38" spans="1:15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  <c r="O38" s="30">
        <v>230473</v>
      </c>
    </row>
    <row r="39" spans="1:15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  <c r="O39" s="30">
        <v>172277</v>
      </c>
    </row>
    <row r="40" spans="1:15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  <c r="O40" s="30">
        <v>230373</v>
      </c>
    </row>
    <row r="41" spans="1:15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  <c r="O41" s="30">
        <v>0</v>
      </c>
    </row>
    <row r="42" spans="1:15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  <c r="O42" s="30">
        <v>215620</v>
      </c>
    </row>
    <row r="43" spans="1:15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  <c r="O43" s="30">
        <v>229319</v>
      </c>
    </row>
    <row r="44" spans="1:15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  <c r="O44" s="30">
        <v>230269</v>
      </c>
    </row>
    <row r="45" spans="1:15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  <c r="O45" s="30">
        <v>230395</v>
      </c>
    </row>
    <row r="46" spans="1:15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  <c r="O46" s="30">
        <v>0</v>
      </c>
    </row>
    <row r="47" spans="1:15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  <c r="O47" s="30">
        <v>230512</v>
      </c>
    </row>
    <row r="48" spans="1:15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  <c r="O48" s="30">
        <v>230469</v>
      </c>
    </row>
    <row r="49" spans="1:15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  <c r="O49" s="30">
        <v>230580</v>
      </c>
    </row>
    <row r="50" spans="1:15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  <c r="O50" s="30">
        <v>165143</v>
      </c>
    </row>
    <row r="51" spans="1:15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  <c r="O51" s="30">
        <v>230238</v>
      </c>
    </row>
    <row r="52" spans="1:15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  <c r="O52" s="30">
        <v>168704</v>
      </c>
    </row>
    <row r="53" spans="1:15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  <c r="O53" s="30">
        <v>172348</v>
      </c>
    </row>
    <row r="54" spans="1:15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  <c r="O54" s="30">
        <v>155691</v>
      </c>
    </row>
    <row r="55" spans="1:15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  <c r="O55" s="30">
        <v>229805</v>
      </c>
    </row>
    <row r="56" spans="1:15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  <c r="O56" s="30">
        <v>197398</v>
      </c>
    </row>
    <row r="57" spans="1:15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  <c r="O57" s="30">
        <v>118212</v>
      </c>
    </row>
    <row r="58" spans="1:15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  <c r="O58" s="30">
        <v>0</v>
      </c>
    </row>
    <row r="59" spans="1:15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  <c r="O59" s="30">
        <v>182651</v>
      </c>
    </row>
    <row r="60" spans="1:15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  <c r="O60" s="30">
        <v>230580</v>
      </c>
    </row>
    <row r="61" spans="1:15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  <c r="O61" s="30">
        <v>229828</v>
      </c>
    </row>
    <row r="62" spans="1:15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  <c r="O62" s="30">
        <v>229076</v>
      </c>
    </row>
    <row r="63" spans="1:15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  <c r="O63" s="30">
        <v>172633</v>
      </c>
    </row>
    <row r="64" spans="1:15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  <c r="O64" s="30">
        <v>0</v>
      </c>
    </row>
    <row r="65" spans="1:15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  <c r="O65" s="30">
        <v>230421</v>
      </c>
    </row>
    <row r="66" spans="1:15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  <c r="O66" s="30">
        <v>230580</v>
      </c>
    </row>
    <row r="67" spans="1:15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  <c r="O67" s="30">
        <v>230422</v>
      </c>
    </row>
    <row r="68" spans="1:15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  <c r="O68" s="30">
        <v>228069</v>
      </c>
    </row>
    <row r="69" spans="1:15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  <c r="O69" s="30">
        <v>230235</v>
      </c>
    </row>
    <row r="70" spans="1:15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  <c r="O70" s="30">
        <v>229706</v>
      </c>
    </row>
    <row r="71" spans="1:15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  <c r="O71" s="30">
        <v>230395</v>
      </c>
    </row>
    <row r="72" spans="1:15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  <c r="O72" s="30">
        <v>230456</v>
      </c>
    </row>
    <row r="73" spans="1:15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  <c r="O73" s="30">
        <v>230232</v>
      </c>
    </row>
    <row r="74" spans="1:15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  <c r="O74" s="30">
        <v>0</v>
      </c>
    </row>
    <row r="75" spans="1:15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  <c r="O75" s="30">
        <v>197470</v>
      </c>
    </row>
    <row r="76" spans="1:15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  <c r="O76" s="30">
        <v>229875</v>
      </c>
    </row>
    <row r="77" spans="1:15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  <c r="O77" s="30">
        <v>230241</v>
      </c>
    </row>
    <row r="78" spans="1:15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  <c r="O78" s="30">
        <v>197484</v>
      </c>
    </row>
    <row r="79" spans="1:15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  <c r="O79" s="30">
        <v>0</v>
      </c>
    </row>
    <row r="80" spans="1:15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  <c r="O80" s="30">
        <v>230235</v>
      </c>
    </row>
    <row r="81" spans="1:15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  <c r="O81" s="30">
        <v>230412</v>
      </c>
    </row>
    <row r="82" spans="1:15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  <c r="O82" s="30">
        <v>197640</v>
      </c>
    </row>
    <row r="83" spans="1:15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  <c r="O83" s="30">
        <v>230456</v>
      </c>
    </row>
    <row r="84" spans="1:15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  <c r="O84" s="33">
        <v>0</v>
      </c>
    </row>
    <row r="97" spans="1: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2019-12-09T09:16:58Z</dcterms:modified>
</cp:coreProperties>
</file>