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F71"/>
  <workbookPr/>
  <bookViews>
    <workbookView xWindow="0" yWindow="255" windowWidth="11400" windowHeight="50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<sst xmlns="http://schemas.openxmlformats.org/spreadsheetml/2006/main" count="33" uniqueCount="17">
  <si>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Veřejné rozpočty celkem</t>
  </si>
  <si>
    <t>Státní rozpočet</t>
  </si>
  <si>
    <t>Kraje</t>
  </si>
  <si>
    <t>Obce</t>
  </si>
  <si>
    <t>2010 Skutečnost</t>
  </si>
  <si>
    <t>2011 Rozpočet</t>
  </si>
  <si>
    <t>DPH</t>
  </si>
  <si>
    <t>DPFO - přiznání</t>
  </si>
  <si>
    <t>DPFO - ZČ</t>
  </si>
  <si>
    <t>Zvláštní účet - důchody</t>
  </si>
  <si>
    <t>x</t>
  </si>
  <si>
    <t>Celkový dopad</t>
  </si>
  <si>
    <t xml:space="preserve">Obce </t>
  </si>
  <si>
    <t>Státní rozpočet (bez odečtu na důchody)</t>
  </si>
  <si>
    <t>Předpokládané dopady "sazbové" novely DPH</t>
  </si>
  <si>
    <t>Zdroj dat: MF ČR, důvodová zpráva k tisku č. 377; výpočty Kancelář Svazu měst a obcí ČR</t>
  </si>
  <si>
    <t>Meziroční Index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</si>
</sst>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5" borderId="3" xfId="0" applyNumberFormat="1" applyFill="1" applyBorder="1" applyAlignment="1">
      <alignment/>
    </xf>
    <xf numFmtId="0" fontId="1" fillId="6" borderId="1" xfId="0" applyFont="1" applyFill="1" applyBorder="1" applyAlignment="1">
      <alignment/>
    </xf>
    <xf numFmtId="2" fontId="1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3" fillId="6" borderId="1" xfId="0" applyFont="1" applyFill="1" applyBorder="1" applyAlignment="1">
      <alignment wrapText="1"/>
    </xf>
    <xf numFmtId="2" fontId="3" fillId="6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6.00390625" style="0" customWidth="1"/>
    <col min="2" max="2" width="25.421875" style="0" customWidth="1"/>
    <col min="3" max="3" width="12.421875" style="0" customWidth="1"/>
    <col min="4" max="4" width="10.57421875" style="0" customWidth="1"/>
    <col min="5" max="7" width="9.57421875" style="0" bestFit="1" customWidth="1"/>
  </cols>
  <sheetData>
    <row r="1" ht="18">
      <c r="B1" s="37" t="s">
        <v>14</v>
      </c>
    </row>
    <row r="3" spans="2:7" ht="27" customHeight="1">
      <c r="B3" s="1"/>
      <c r="C3" s="2" t="s">
        <v>4</v>
      </c>
      <c r="D3" s="2" t="s">
        <v>5</v>
      </c>
      <c r="E3" s="2">
        <v>2012</v>
      </c>
      <c r="F3" s="2">
        <v>2013</v>
      </c>
      <c r="G3" s="2">
        <v>2014</v>
      </c>
    </row>
    <row r="4" spans="1:7" ht="12.75">
      <c r="A4" s="32" t="s">
        <v>6</v>
      </c>
      <c r="B4" s="22" t="s">
        <v>0</v>
      </c>
      <c r="C4" s="23">
        <v>269.55</v>
      </c>
      <c r="D4" s="23">
        <v>278.5</v>
      </c>
      <c r="E4" s="23">
        <f>D4+21.3</f>
        <v>299.8</v>
      </c>
      <c r="F4" s="23">
        <f>E4+22.5</f>
        <v>322.3</v>
      </c>
      <c r="G4" s="23">
        <f>F4+28.4</f>
        <v>350.7</v>
      </c>
    </row>
    <row r="5" spans="1:7" ht="12.75">
      <c r="A5" s="32"/>
      <c r="B5" s="24" t="s">
        <v>1</v>
      </c>
      <c r="C5" s="25">
        <f>C6</f>
        <v>187.82244000000003</v>
      </c>
      <c r="D5" s="25">
        <f>D6</f>
        <v>194.05880000000002</v>
      </c>
      <c r="E5" s="25">
        <f>E6-E7</f>
        <v>199.70229632000004</v>
      </c>
      <c r="F5" s="25">
        <f>F6-F7</f>
        <v>214.80959808</v>
      </c>
      <c r="G5" s="25">
        <f>G6-G7</f>
        <v>233.73790272</v>
      </c>
    </row>
    <row r="6" spans="1:7" ht="25.5">
      <c r="A6" s="32"/>
      <c r="B6" s="26" t="s">
        <v>13</v>
      </c>
      <c r="C6" s="27">
        <f>C4-C8-C9</f>
        <v>187.82244000000003</v>
      </c>
      <c r="D6" s="27">
        <f>D4-D8-D9</f>
        <v>194.05880000000002</v>
      </c>
      <c r="E6" s="27">
        <f>E4-E8-E9</f>
        <v>215.19644000000005</v>
      </c>
      <c r="F6" s="27">
        <f>F4-F8-F9</f>
        <v>231.47586</v>
      </c>
      <c r="G6" s="27">
        <f>G4-G8-G9</f>
        <v>251.87274</v>
      </c>
    </row>
    <row r="7" spans="1:9" ht="12.75">
      <c r="A7" s="32"/>
      <c r="B7" s="24" t="s">
        <v>9</v>
      </c>
      <c r="C7" s="25" t="s">
        <v>10</v>
      </c>
      <c r="D7" s="25" t="s">
        <v>10</v>
      </c>
      <c r="E7" s="25">
        <f>E6*0.072</f>
        <v>15.494143680000002</v>
      </c>
      <c r="F7" s="25">
        <f>F6*0.072</f>
        <v>16.66626192</v>
      </c>
      <c r="G7" s="25">
        <f>G6*0.072</f>
        <v>18.13483728</v>
      </c>
      <c r="I7" s="28"/>
    </row>
    <row r="8" spans="1:7" ht="12.75">
      <c r="A8" s="32"/>
      <c r="B8" s="24" t="s">
        <v>2</v>
      </c>
      <c r="C8" s="25">
        <f>C4*0.0892</f>
        <v>24.043860000000002</v>
      </c>
      <c r="D8" s="25">
        <f>D4*0.0892</f>
        <v>24.842200000000002</v>
      </c>
      <c r="E8" s="25">
        <f>E4*0.0829</f>
        <v>24.85342</v>
      </c>
      <c r="F8" s="25">
        <f>F4*0.0828</f>
        <v>26.68644</v>
      </c>
      <c r="G8" s="25">
        <f>G4*0.0828</f>
        <v>29.037959999999998</v>
      </c>
    </row>
    <row r="9" spans="1:7" ht="12.75">
      <c r="A9" s="32"/>
      <c r="B9" s="24" t="s">
        <v>3</v>
      </c>
      <c r="C9" s="25">
        <f>C4*0.214</f>
        <v>57.6837</v>
      </c>
      <c r="D9" s="25">
        <f>D4*0.214</f>
        <v>59.599</v>
      </c>
      <c r="E9" s="25">
        <f>E4*0.1993</f>
        <v>59.75014</v>
      </c>
      <c r="F9" s="25">
        <f>F4*0.199</f>
        <v>64.13770000000001</v>
      </c>
      <c r="G9" s="25">
        <f>G4*0.199</f>
        <v>69.7893</v>
      </c>
    </row>
    <row r="10" spans="1:7" ht="12.75">
      <c r="A10" s="33" t="s">
        <v>7</v>
      </c>
      <c r="B10" s="9" t="s">
        <v>0</v>
      </c>
      <c r="C10" s="10">
        <v>7.99</v>
      </c>
      <c r="D10" s="10">
        <v>10.6</v>
      </c>
      <c r="E10" s="10">
        <f>D10+0</f>
        <v>10.6</v>
      </c>
      <c r="F10" s="10">
        <f>E10-0.6</f>
        <v>10</v>
      </c>
      <c r="G10" s="10">
        <f>F10-0.6</f>
        <v>9.4</v>
      </c>
    </row>
    <row r="11" spans="1:7" ht="12.75">
      <c r="A11" s="33"/>
      <c r="B11" s="3" t="s">
        <v>1</v>
      </c>
      <c r="C11" s="4">
        <f>C10-C12-C13</f>
        <v>4.139459199999999</v>
      </c>
      <c r="D11" s="4">
        <f>D10-D12-D13</f>
        <v>5.4916480000000005</v>
      </c>
      <c r="E11" s="4">
        <f>E10-E12-E13</f>
        <v>5.4916480000000005</v>
      </c>
      <c r="F11" s="4">
        <f>F10-F12-F13</f>
        <v>5.1808000000000005</v>
      </c>
      <c r="G11" s="4">
        <f>G10-G12-G13</f>
        <v>4.8699520000000005</v>
      </c>
    </row>
    <row r="12" spans="1:7" ht="12.75">
      <c r="A12" s="33"/>
      <c r="B12" s="3" t="s">
        <v>2</v>
      </c>
      <c r="C12" s="4">
        <f>C10*(0.6*0.0892)</f>
        <v>0.42762479999999997</v>
      </c>
      <c r="D12" s="4">
        <f>D10*(0.6*0.0892)</f>
        <v>0.5673119999999999</v>
      </c>
      <c r="E12" s="4">
        <f>E10*(0.6*0.0892)</f>
        <v>0.5673119999999999</v>
      </c>
      <c r="F12" s="4">
        <f>F10*(0.6*0.0892)</f>
        <v>0.5352</v>
      </c>
      <c r="G12" s="4">
        <f>G10*(0.6*0.0892)</f>
        <v>0.503088</v>
      </c>
    </row>
    <row r="13" spans="1:7" ht="12.75">
      <c r="A13" s="33"/>
      <c r="B13" s="3" t="s">
        <v>3</v>
      </c>
      <c r="C13" s="4">
        <f>C10*(0.3+0.6*0.214)</f>
        <v>3.4229160000000003</v>
      </c>
      <c r="D13" s="4">
        <f>D10*(0.3+0.6*0.214)</f>
        <v>4.54104</v>
      </c>
      <c r="E13" s="4">
        <f>E10*(0.3+0.6*0.214)</f>
        <v>4.54104</v>
      </c>
      <c r="F13" s="4">
        <f>F10*(0.3+0.6*0.214)</f>
        <v>4.284</v>
      </c>
      <c r="G13" s="4">
        <f>G10*(0.3+0.6*0.214)</f>
        <v>4.02696</v>
      </c>
    </row>
    <row r="14" spans="1:7" ht="12.75">
      <c r="A14" s="34" t="s">
        <v>8</v>
      </c>
      <c r="B14" s="11" t="s">
        <v>0</v>
      </c>
      <c r="C14" s="12">
        <v>111.84</v>
      </c>
      <c r="D14" s="12">
        <v>121.1</v>
      </c>
      <c r="E14" s="12">
        <f>D14-3.4</f>
        <v>117.69999999999999</v>
      </c>
      <c r="F14" s="12">
        <f>E14-3.4</f>
        <v>114.29999999999998</v>
      </c>
      <c r="G14" s="12">
        <f>F14-3.4</f>
        <v>110.89999999999998</v>
      </c>
    </row>
    <row r="15" spans="1:7" ht="12.75">
      <c r="A15" s="34"/>
      <c r="B15" s="5" t="s">
        <v>1</v>
      </c>
      <c r="C15" s="6">
        <f>C14-C16-C17</f>
        <v>76.252512</v>
      </c>
      <c r="D15" s="6">
        <f>D14-D16-D17</f>
        <v>82.56598</v>
      </c>
      <c r="E15" s="6">
        <f>E14-E16-E17</f>
        <v>80.24785999999999</v>
      </c>
      <c r="F15" s="6">
        <f>F14-F16-F17</f>
        <v>77.92973999999998</v>
      </c>
      <c r="G15" s="6">
        <f>G14-G16-G17</f>
        <v>75.61161999999999</v>
      </c>
    </row>
    <row r="16" spans="1:7" ht="12.75">
      <c r="A16" s="34"/>
      <c r="B16" s="5" t="s">
        <v>2</v>
      </c>
      <c r="C16" s="6">
        <f>C14*0.0892</f>
        <v>9.976128000000001</v>
      </c>
      <c r="D16" s="6">
        <f>D14*0.0892</f>
        <v>10.80212</v>
      </c>
      <c r="E16" s="6">
        <f>E14*0.0892</f>
        <v>10.49884</v>
      </c>
      <c r="F16" s="6">
        <f>F14*0.0892</f>
        <v>10.195559999999999</v>
      </c>
      <c r="G16" s="6">
        <f>G14*0.0892</f>
        <v>9.892279999999998</v>
      </c>
    </row>
    <row r="17" spans="1:7" ht="12.75">
      <c r="A17" s="34"/>
      <c r="B17" s="5" t="s">
        <v>3</v>
      </c>
      <c r="C17" s="6">
        <f>C14*(0.214+0.015)</f>
        <v>25.611359999999998</v>
      </c>
      <c r="D17" s="6">
        <f>D14*(0.214+0.015)</f>
        <v>27.731899999999996</v>
      </c>
      <c r="E17" s="6">
        <f>E14*(0.214+0.015)</f>
        <v>26.953299999999995</v>
      </c>
      <c r="F17" s="6">
        <f>F14*(0.214+0.015)</f>
        <v>26.174699999999994</v>
      </c>
      <c r="G17" s="6">
        <f>G14*(0.214+0.015)</f>
        <v>25.396099999999993</v>
      </c>
    </row>
    <row r="18" spans="1:7" ht="12.75">
      <c r="A18" s="35" t="s">
        <v>11</v>
      </c>
      <c r="B18" s="13" t="s">
        <v>0</v>
      </c>
      <c r="C18" s="14">
        <f aca="true" t="shared" si="0" ref="C18:G19">C4+C10+C14</f>
        <v>389.38</v>
      </c>
      <c r="D18" s="14">
        <f t="shared" si="0"/>
        <v>410.20000000000005</v>
      </c>
      <c r="E18" s="14">
        <f t="shared" si="0"/>
        <v>428.1</v>
      </c>
      <c r="F18" s="14">
        <f t="shared" si="0"/>
        <v>446.6</v>
      </c>
      <c r="G18" s="14">
        <f t="shared" si="0"/>
        <v>470.99999999999994</v>
      </c>
    </row>
    <row r="19" spans="1:7" ht="12.75">
      <c r="A19" s="35"/>
      <c r="B19" s="7" t="s">
        <v>1</v>
      </c>
      <c r="C19" s="8">
        <f t="shared" si="0"/>
        <v>268.21441120000003</v>
      </c>
      <c r="D19" s="8">
        <f t="shared" si="0"/>
        <v>282.11642800000004</v>
      </c>
      <c r="E19" s="8">
        <f>E5+E11+E15</f>
        <v>285.44180432</v>
      </c>
      <c r="F19" s="8">
        <f t="shared" si="0"/>
        <v>297.92013808</v>
      </c>
      <c r="G19" s="8">
        <f t="shared" si="0"/>
        <v>314.21947472</v>
      </c>
    </row>
    <row r="20" spans="1:7" ht="12.75">
      <c r="A20" s="35"/>
      <c r="B20" s="7" t="s">
        <v>2</v>
      </c>
      <c r="C20" s="8">
        <f aca="true" t="shared" si="1" ref="C20:G21">C8+C12+C16</f>
        <v>34.4476128</v>
      </c>
      <c r="D20" s="8">
        <f t="shared" si="1"/>
        <v>36.211632</v>
      </c>
      <c r="E20" s="8">
        <f t="shared" si="1"/>
        <v>35.919572</v>
      </c>
      <c r="F20" s="8">
        <f t="shared" si="1"/>
        <v>37.4172</v>
      </c>
      <c r="G20" s="8">
        <f t="shared" si="1"/>
        <v>39.433327999999996</v>
      </c>
    </row>
    <row r="21" spans="1:7" ht="13.5" thickBot="1">
      <c r="A21" s="35"/>
      <c r="B21" s="18" t="s">
        <v>3</v>
      </c>
      <c r="C21" s="19">
        <f t="shared" si="1"/>
        <v>86.717976</v>
      </c>
      <c r="D21" s="19">
        <f t="shared" si="1"/>
        <v>91.87194</v>
      </c>
      <c r="E21" s="19">
        <f t="shared" si="1"/>
        <v>91.24448</v>
      </c>
      <c r="F21" s="19">
        <f t="shared" si="1"/>
        <v>94.59640000000002</v>
      </c>
      <c r="G21" s="19">
        <f t="shared" si="1"/>
        <v>99.21235999999999</v>
      </c>
    </row>
    <row r="22" spans="1:7" ht="13.5" thickTop="1">
      <c r="A22" s="29" t="s">
        <v>16</v>
      </c>
      <c r="B22" s="20" t="s">
        <v>0</v>
      </c>
      <c r="C22" s="20"/>
      <c r="D22" s="20"/>
      <c r="E22" s="21">
        <f>E18/D18*100</f>
        <v>104.36372501218918</v>
      </c>
      <c r="F22" s="21">
        <f>F18/E18*100</f>
        <v>104.32142022891848</v>
      </c>
      <c r="G22" s="21">
        <f>G18/F18*100</f>
        <v>105.46350201522614</v>
      </c>
    </row>
    <row r="23" spans="1:7" ht="12.75">
      <c r="A23" s="30"/>
      <c r="B23" s="15" t="s">
        <v>1</v>
      </c>
      <c r="C23" s="15"/>
      <c r="D23" s="15"/>
      <c r="E23" s="16">
        <f>E19/D19*100</f>
        <v>101.17872480648309</v>
      </c>
      <c r="F23" s="16">
        <f aca="true" t="shared" si="2" ref="F23:G25">F19/E19*100</f>
        <v>104.37158593140441</v>
      </c>
      <c r="G23" s="16">
        <f t="shared" si="2"/>
        <v>105.47104225482842</v>
      </c>
    </row>
    <row r="24" spans="1:7" ht="12.75">
      <c r="A24" s="31"/>
      <c r="B24" s="15" t="s">
        <v>2</v>
      </c>
      <c r="C24" s="15"/>
      <c r="D24" s="15"/>
      <c r="E24" s="16">
        <f>E20/D20*100</f>
        <v>99.19346358098414</v>
      </c>
      <c r="F24" s="16">
        <f t="shared" si="2"/>
        <v>104.16939266425558</v>
      </c>
      <c r="G24" s="16">
        <f t="shared" si="2"/>
        <v>105.38823856408281</v>
      </c>
    </row>
    <row r="25" spans="1:7" ht="12.75">
      <c r="A25" s="31"/>
      <c r="B25" s="15" t="s">
        <v>12</v>
      </c>
      <c r="C25" s="15"/>
      <c r="D25" s="15"/>
      <c r="E25" s="16">
        <f>E21/D21*100</f>
        <v>99.31702759297345</v>
      </c>
      <c r="F25" s="16">
        <f t="shared" si="2"/>
        <v>103.67355921147232</v>
      </c>
      <c r="G25" s="16">
        <f t="shared" si="2"/>
        <v>104.87963601151837</v>
      </c>
    </row>
    <row r="26" ht="12.75">
      <c r="A26" s="36" t="s">
        <v>15</v>
      </c>
    </row>
    <row r="27" spans="5:6" ht="12.75">
      <c r="E27" s="17"/>
      <c r="F27" s="17"/>
    </row>
    <row r="36" ht="12.75">
      <c r="F36" s="28"/>
    </row>
  </sheetData>
  <mergeCells count="5">
    <mergeCell ref="A22:A25"/>
    <mergeCell ref="A4:A9"/>
    <mergeCell ref="A10:A13"/>
    <mergeCell ref="A14:A17"/>
    <mergeCell ref="A18:A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kypetova</dc:creator>
  <cp:keywords/>
  <dc:description/>
  <cp:lastModifiedBy>kypetova</cp:lastModifiedBy>
  <cp:lastPrinted>2011-04-28T06:44:50Z</cp:lastPrinted>
  <dcterms:created xsi:type="dcterms:W3CDTF">2011-04-08T08:15:52Z</dcterms:created>
  <dcterms:modified xsi:type="dcterms:W3CDTF">2011-07-12T13:21:03Z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